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07BC4095-6578-4CD8-8767-081071DC047B}" xr6:coauthVersionLast="47" xr6:coauthVersionMax="47" xr10:uidLastSave="{00000000-0000-0000-0000-000000000000}"/>
  <bookViews>
    <workbookView xWindow="-120" yWindow="-120" windowWidth="38640" windowHeight="15840" xr2:uid="{7B04DD01-6482-49A6-9B67-959589BC0226}"/>
  </bookViews>
  <sheets>
    <sheet name="Усил 4" sheetId="1" r:id="rId1"/>
  </sheets>
  <externalReferences>
    <externalReference r:id="rId2"/>
  </externalReferences>
  <definedNames>
    <definedName name="Z_34DE7953_6351_4043_AF0F_B57C163275A5_.wvu.PrintArea" localSheetId="0" hidden="1">'Усил 4'!$A$1:$G$95</definedName>
    <definedName name="Z_34DE7953_6351_4043_AF0F_B57C163275A5_.wvu.Rows" localSheetId="0" hidden="1">'Усил 4'!$25:$25,'Усил 4'!$76:$81</definedName>
    <definedName name="Z_70B5A381_0726_4FFC_AC17_C39805B22ABF_.wvu.PrintArea" localSheetId="0" hidden="1">'Усил 4'!$A$1:$G$95</definedName>
    <definedName name="Z_70B5A381_0726_4FFC_AC17_C39805B22ABF_.wvu.Rows" localSheetId="0" hidden="1">'Усил 4'!$25:$25,'Усил 4'!$76:$81</definedName>
    <definedName name="Z_7CE7353B_D7FE_4E0F_A5FD_2886423156B2_.wvu.PrintArea" localSheetId="0" hidden="1">'Усил 4'!$A$1:$G$95</definedName>
    <definedName name="Z_7CE7353B_D7FE_4E0F_A5FD_2886423156B2_.wvu.Rows" localSheetId="0" hidden="1">'Усил 4'!$25:$25,'Усил 4'!$76:$81</definedName>
    <definedName name="_xlnm.Print_Area" localSheetId="0">'Усил 4'!$A$1:$G$95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D80" i="1"/>
  <c r="G25" i="1" s="1"/>
  <c r="D74" i="1"/>
  <c r="D65" i="1"/>
  <c r="E85" i="1" s="1"/>
  <c r="D64" i="1"/>
  <c r="E39" i="1"/>
  <c r="C34" i="1"/>
  <c r="F26" i="1"/>
  <c r="E26" i="1"/>
  <c r="F25" i="1"/>
  <c r="E25" i="1"/>
  <c r="G24" i="1"/>
  <c r="F24" i="1"/>
  <c r="E24" i="1"/>
  <c r="F23" i="1"/>
  <c r="E23" i="1"/>
  <c r="D63" i="1" l="1"/>
  <c r="D54" i="1" l="1"/>
  <c r="D41" i="1"/>
</calcChain>
</file>

<file path=xl/sharedStrings.xml><?xml version="1.0" encoding="utf-8"?>
<sst xmlns="http://schemas.openxmlformats.org/spreadsheetml/2006/main" count="124" uniqueCount="105">
  <si>
    <t>О Т Ч Е Т  о  выполнении договора управления</t>
  </si>
  <si>
    <t>АО "ДК Нижегородского района"</t>
  </si>
  <si>
    <t>за 2023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</si>
  <si>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</si>
  <si>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</si>
  <si>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</si>
  <si>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</si>
  <si>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</si>
  <si>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</si>
  <si>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</si>
  <si>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</si>
  <si>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</si>
  <si>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</si>
  <si>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10.03.2023г.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</si>
  <si>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</si>
  <si>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</si>
  <si>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</si>
  <si>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</si>
  <si>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</si>
  <si>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</si>
  <si>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</si>
  <si>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</si>
  <si>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</si>
  <si>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</si>
  <si>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</si>
  <si>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</si>
  <si>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</si>
  <si>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</si>
  <si>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</si>
  <si>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</si>
  <si>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</si>
  <si>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</si>
  <si>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</si>
  <si>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</si>
  <si>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</si>
  <si>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</si>
  <si>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</si>
  <si>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</si>
  <si>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</si>
  <si>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</si>
  <si>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</si>
  <si>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</si>
  <si>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</si>
  <si>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</si>
  <si>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</si>
  <si>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</si>
  <si>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</si>
  <si>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</si>
  <si>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</si>
  <si>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</si>
  <si>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</si>
  <si>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</si>
  <si>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</si>
  <si>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</si>
  <si>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</si>
  <si>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</si>
  <si>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</si>
  <si>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</si>
  <si>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</si>
  <si>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</si>
  <si>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</si>
  <si>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</si>
  <si>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</si>
  <si>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</si>
  <si>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</si>
  <si>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</si>
  <si>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</si>
  <si>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МН"/ООО "Логгерс"</t>
  </si>
  <si>
    <t>Уборка придомовой территории: уборка мусора из контейнерных площадок, уборка территории</t>
  </si>
  <si>
    <t>ИП Ким</t>
  </si>
  <si>
    <t>Прочие работы по благоустройству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</si>
  <si>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</si>
  <si>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</si>
  <si>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</si>
  <si>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</si>
  <si>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</si>
  <si>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</si>
  <si>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</si>
  <si>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</si>
  <si>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</si>
  <si>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</si>
  <si>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</si>
  <si>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</si>
  <si>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</si>
  <si>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</si>
  <si>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</si>
  <si>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Подъезды -- Ремонт подъездов -- п.2 - ДРП (эт.1,2 + крыльцо)</t>
  </si>
  <si>
    <t>Сентябрь 2023 г.</t>
  </si>
  <si>
    <t>КОМФОРТИС АО</t>
  </si>
  <si>
    <t>Ремонтные работы в системах отопления и гвс -- Замена отопительного прибора -- кв.1</t>
  </si>
  <si>
    <t>Март 2023 г.</t>
  </si>
  <si>
    <t xml:space="preserve">Водоотведение -- Замена канализационного стояка -- </t>
  </si>
  <si>
    <t xml:space="preserve">Прочие ремонтно-строит. работы -- Разработка проектной документации -- Разработка ПСД. Технадзор -- </t>
  </si>
  <si>
    <t>Декабрь 2023 г.</t>
  </si>
  <si>
    <t>АО "ТРЕСТ №37"</t>
  </si>
  <si>
    <t>3. КАПИТАЛЬНЫЙ РЕМОНТ</t>
  </si>
  <si>
    <t>Не проводился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</si>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</sst>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164" fontId="3" fillId="0" borderId="8" xfId="1" applyFont="1" applyFill="1" applyBorder="1" applyAlignment="1">
      <alignment horizontal="justify" vertical="top"/>
    </xf>
    <xf numFmtId="164" fontId="3" fillId="0" borderId="9" xfId="1" applyFont="1" applyFill="1" applyBorder="1" applyAlignment="1">
      <alignment horizontal="justify" vertical="top"/>
    </xf>
    <xf numFmtId="39" fontId="3" fillId="0" borderId="0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14" xfId="1" applyFont="1" applyFill="1" applyBorder="1" applyAlignment="1">
      <alignment horizontal="justify" vertical="top"/>
    </xf>
    <xf numFmtId="39" fontId="3" fillId="0" borderId="15" xfId="1" applyNumberFormat="1" applyFont="1" applyFill="1" applyBorder="1" applyAlignment="1">
      <alignment horizontal="right" vertical="top"/>
    </xf>
    <xf numFmtId="0" fontId="3" fillId="0" borderId="4" xfId="0" applyFont="1" applyBorder="1" applyAlignment="1">
      <alignment horizontal="justify" vertical="top"/>
    </xf>
    <xf numFmtId="164" fontId="3" fillId="0" borderId="5" xfId="1" applyFont="1" applyFill="1" applyBorder="1" applyAlignment="1">
      <alignment horizontal="justify" vertical="top"/>
    </xf>
    <xf numFmtId="39" fontId="3" fillId="0" borderId="6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165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justify" vertical="top"/>
    </xf>
    <xf numFmtId="0" fontId="3" fillId="0" borderId="17" xfId="0" applyFont="1" applyBorder="1" applyAlignment="1">
      <alignment horizontal="justify" vertical="top"/>
    </xf>
    <xf numFmtId="0" fontId="3" fillId="0" borderId="18" xfId="0" applyFont="1" applyBorder="1" applyAlignment="1">
      <alignment horizontal="justify" vertical="top"/>
    </xf>
    <xf numFmtId="0" fontId="3" fillId="0" borderId="19" xfId="0" applyFont="1" applyBorder="1" applyAlignment="1">
      <alignment horizontal="justify" vertical="top"/>
    </xf>
    <xf numFmtId="0" fontId="17" fillId="0" borderId="1" xfId="0" applyFont="1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3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8" fillId="0" borderId="13" xfId="0" applyFont="1" applyBorder="1" applyAlignment="1">
      <alignment horizontal="justify" vertical="top"/>
    </xf>
    <xf numFmtId="0" fontId="18" fillId="0" borderId="14" xfId="0" applyFont="1" applyBorder="1" applyAlignment="1">
      <alignment horizontal="justify" vertical="top"/>
    </xf>
    <xf numFmtId="164" fontId="17" fillId="0" borderId="14" xfId="1" applyFont="1" applyFill="1" applyBorder="1" applyAlignment="1">
      <alignment horizontal="fill" vertical="center"/>
    </xf>
    <xf numFmtId="164" fontId="18" fillId="0" borderId="14" xfId="1" applyFont="1" applyFill="1" applyBorder="1" applyAlignment="1">
      <alignment horizontal="fill" vertical="center"/>
    </xf>
    <xf numFmtId="164" fontId="18" fillId="0" borderId="15" xfId="1" applyFont="1" applyFill="1" applyBorder="1" applyAlignment="1">
      <alignment horizontal="fill" vertical="center"/>
    </xf>
    <xf numFmtId="0" fontId="19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 vertical="top"/>
    </xf>
    <xf numFmtId="0" fontId="20" fillId="0" borderId="8" xfId="0" applyFont="1" applyBorder="1" applyAlignment="1">
      <alignment horizontal="justify" vertical="top"/>
    </xf>
    <xf numFmtId="164" fontId="20" fillId="0" borderId="9" xfId="0" applyNumberFormat="1" applyFont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1" fillId="0" borderId="0" xfId="0" applyFont="1" applyAlignment="1">
      <alignment vertical="top"/>
    </xf>
    <xf numFmtId="164" fontId="21" fillId="0" borderId="2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2" fillId="0" borderId="21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164" fontId="23" fillId="0" borderId="8" xfId="1" applyFont="1" applyFill="1" applyBorder="1" applyAlignment="1">
      <alignment horizontal="center" vertical="top"/>
    </xf>
    <xf numFmtId="164" fontId="23" fillId="0" borderId="9" xfId="1" applyFont="1" applyFill="1" applyBorder="1" applyAlignment="1">
      <alignment horizontal="center" vertical="top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6" fillId="0" borderId="1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23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justify" vertical="center"/>
    </xf>
    <xf numFmtId="0" fontId="16" fillId="0" borderId="14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top"/>
    </xf>
    <xf numFmtId="0" fontId="16" fillId="0" borderId="14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24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justify" vertical="center"/>
    </xf>
    <xf numFmtId="0" fontId="16" fillId="0" borderId="8" xfId="0" applyFont="1" applyBorder="1" applyAlignment="1">
      <alignment horizontal="justify" vertical="center"/>
    </xf>
    <xf numFmtId="0" fontId="16" fillId="0" borderId="35" xfId="0" applyFont="1" applyBorder="1" applyAlignment="1">
      <alignment horizontal="justify" vertical="center"/>
    </xf>
    <xf numFmtId="164" fontId="23" fillId="0" borderId="8" xfId="1" applyFont="1" applyFill="1" applyBorder="1" applyAlignment="1">
      <alignment horizontal="center" vertical="center"/>
    </xf>
    <xf numFmtId="164" fontId="23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0" fontId="16" fillId="0" borderId="11" xfId="0" applyFont="1" applyBorder="1" applyAlignment="1">
      <alignment horizontal="justify" vertical="center"/>
    </xf>
    <xf numFmtId="0" fontId="16" fillId="0" borderId="29" xfId="0" applyFont="1" applyBorder="1" applyAlignment="1">
      <alignment horizontal="justify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7" xfId="0" applyFont="1" applyBorder="1" applyAlignment="1">
      <alignment horizontal="justify" vertical="center"/>
    </xf>
    <xf numFmtId="0" fontId="16" fillId="0" borderId="38" xfId="0" applyFont="1" applyBorder="1" applyAlignment="1">
      <alignment horizontal="justify" vertical="center"/>
    </xf>
    <xf numFmtId="0" fontId="16" fillId="0" borderId="39" xfId="0" applyFont="1" applyBorder="1" applyAlignment="1">
      <alignment horizontal="justify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164" fontId="25" fillId="0" borderId="8" xfId="0" applyNumberFormat="1" applyFont="1" applyBorder="1" applyAlignment="1">
      <alignment horizontal="center"/>
    </xf>
    <xf numFmtId="164" fontId="25" fillId="0" borderId="9" xfId="0" applyNumberFormat="1" applyFont="1" applyBorder="1" applyAlignment="1">
      <alignment horizontal="center"/>
    </xf>
    <xf numFmtId="0" fontId="24" fillId="0" borderId="0" xfId="0" applyFont="1"/>
    <xf numFmtId="164" fontId="3" fillId="0" borderId="0" xfId="1" applyFont="1" applyFill="1"/>
    <xf numFmtId="164" fontId="16" fillId="0" borderId="11" xfId="1" applyFont="1" applyFill="1" applyBorder="1" applyAlignment="1">
      <alignment horizontal="justify" vertical="center"/>
    </xf>
    <xf numFmtId="0" fontId="16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top"/>
    </xf>
    <xf numFmtId="0" fontId="16" fillId="0" borderId="4" xfId="0" applyFont="1" applyBorder="1" applyAlignment="1">
      <alignment horizontal="justify" vertical="center"/>
    </xf>
    <xf numFmtId="0" fontId="16" fillId="0" borderId="5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164" fontId="16" fillId="0" borderId="5" xfId="1" applyFont="1" applyFill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165" fontId="26" fillId="0" borderId="14" xfId="2" applyNumberFormat="1" applyFont="1" applyFill="1" applyBorder="1" applyAlignment="1" applyProtection="1">
      <alignment horizontal="center" vertical="center" wrapText="1"/>
    </xf>
    <xf numFmtId="0" fontId="9" fillId="0" borderId="41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164" fontId="9" fillId="0" borderId="35" xfId="1" applyFont="1" applyFill="1" applyBorder="1" applyAlignment="1">
      <alignment horizontal="center" vertical="top"/>
    </xf>
    <xf numFmtId="0" fontId="9" fillId="0" borderId="9" xfId="0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top"/>
    </xf>
    <xf numFmtId="0" fontId="3" fillId="0" borderId="8" xfId="0" applyFont="1" applyBorder="1" applyAlignment="1">
      <alignment horizontal="justify" vertical="top"/>
    </xf>
    <xf numFmtId="0" fontId="3" fillId="0" borderId="35" xfId="0" applyFont="1" applyBorder="1" applyAlignment="1">
      <alignment horizontal="justify" vertical="top"/>
    </xf>
    <xf numFmtId="0" fontId="3" fillId="0" borderId="4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justify" vertical="top"/>
    </xf>
    <xf numFmtId="0" fontId="3" fillId="0" borderId="41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164" fontId="3" fillId="0" borderId="35" xfId="1" applyFont="1" applyFill="1" applyBorder="1" applyAlignment="1">
      <alignment horizontal="center" vertical="top"/>
    </xf>
    <xf numFmtId="0" fontId="3" fillId="0" borderId="35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22" xfId="0" applyFont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>
        <row r="171">
          <cell r="G171">
            <v>181265.45999999996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372D-6918-4326-9169-EEEA74675B76}">
  <sheetPr>
    <tabColor rgb="FFFFFF00"/>
  </sheetPr>
  <dimension ref="A2:P439"/>
  <sheetViews>
    <sheetView tabSelected="1" view="pageBreakPreview" topLeftCell="A31" zoomScale="90" zoomScaleSheetLayoutView="90" workbookViewId="0">
      <selection activeCell="F37" sqref="F37"/>
    </sheetView>
  </sheetViews>
  <sheetFormatPr defaultColWidth="9.140625" defaultRowHeight="16.5" x14ac:dyDescent="0.3"/>
  <cols>
    <col min="1" max="1" width="21" style="2" customWidth="1"/>
    <col min="2" max="2" width="17.7109375" style="2" customWidth="1"/>
    <col min="3" max="3" width="15.85546875" style="2" customWidth="1"/>
    <col min="4" max="4" width="13.5703125" style="2" customWidth="1"/>
    <col min="5" max="5" width="26.85546875" style="2" customWidth="1"/>
    <col min="6" max="6" width="16" style="2" bestFit="1" customWidth="1"/>
    <col min="7" max="7" width="19.570312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3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5597.3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2"/>
      <c r="F21" s="23" t="s">
        <v>22</v>
      </c>
      <c r="G21" s="24"/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48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3" t="s">
        <v>26</v>
      </c>
      <c r="G22" s="34"/>
      <c r="H22" s="26"/>
      <c r="I22" s="26"/>
      <c r="L22" s="28"/>
      <c r="M22" s="29"/>
      <c r="N22" s="29"/>
    </row>
    <row r="23" spans="1:16" s="30" customFormat="1" ht="33.75" thickBot="1" x14ac:dyDescent="0.3">
      <c r="A23" s="35" t="s">
        <v>27</v>
      </c>
      <c r="B23" s="36">
        <v>2576531.16</v>
      </c>
      <c r="C23" s="36">
        <v>2448952.88</v>
      </c>
      <c r="D23" s="36">
        <v>483581.37000000029</v>
      </c>
      <c r="E23" s="36">
        <f>B23-C23</f>
        <v>127578.28000000026</v>
      </c>
      <c r="F23" s="37">
        <f>D23+B23-C23</f>
        <v>611159.65000000037</v>
      </c>
      <c r="G23" s="38"/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hidden="1" x14ac:dyDescent="0.25">
      <c r="A24" s="39" t="s">
        <v>28</v>
      </c>
      <c r="B24" s="40"/>
      <c r="C24" s="40"/>
      <c r="D24" s="40"/>
      <c r="E24" s="40">
        <f>B24-C24</f>
        <v>0</v>
      </c>
      <c r="F24" s="40">
        <f>D24+B24-C24</f>
        <v>0</v>
      </c>
      <c r="G24" s="41">
        <f>C24-D74</f>
        <v>-65127.31</v>
      </c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hidden="1" x14ac:dyDescent="0.25">
      <c r="A25" s="42" t="s">
        <v>29</v>
      </c>
      <c r="B25" s="43"/>
      <c r="C25" s="43"/>
      <c r="D25" s="43">
        <v>-5103.3700000000035</v>
      </c>
      <c r="E25" s="43">
        <f>B25-C25</f>
        <v>0</v>
      </c>
      <c r="F25" s="43">
        <f>D25+B25-C25</f>
        <v>-5103.3700000000035</v>
      </c>
      <c r="G25" s="44">
        <f>C25-D80</f>
        <v>0</v>
      </c>
      <c r="H25" s="25"/>
      <c r="I25" s="26"/>
      <c r="J25" s="27"/>
      <c r="K25" s="27"/>
      <c r="L25" s="28"/>
      <c r="M25" s="29"/>
      <c r="N25" s="29"/>
      <c r="O25" s="27"/>
      <c r="P25" s="27"/>
    </row>
    <row r="26" spans="1:16" s="30" customFormat="1" ht="17.25" hidden="1" thickBot="1" x14ac:dyDescent="0.3">
      <c r="A26" s="45" t="s">
        <v>30</v>
      </c>
      <c r="B26" s="46"/>
      <c r="C26" s="46"/>
      <c r="D26" s="46"/>
      <c r="E26" s="46">
        <f>B26-C26</f>
        <v>0</v>
      </c>
      <c r="F26" s="46">
        <f>D26+B26-C26</f>
        <v>0</v>
      </c>
      <c r="G26" s="47">
        <v>0</v>
      </c>
      <c r="H26" s="25"/>
      <c r="I26" s="26"/>
      <c r="J26" s="27"/>
      <c r="K26" s="27"/>
      <c r="L26" s="28"/>
      <c r="M26" s="29"/>
      <c r="N26" s="29"/>
      <c r="O26" s="27"/>
      <c r="P26" s="27"/>
    </row>
    <row r="27" spans="1:16" s="30" customFormat="1" x14ac:dyDescent="0.25">
      <c r="A27" s="48" t="s">
        <v>31</v>
      </c>
      <c r="B27" s="48"/>
      <c r="C27" s="48"/>
      <c r="D27" s="49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x14ac:dyDescent="0.25">
      <c r="A28" s="50"/>
      <c r="B28" s="50"/>
      <c r="C28" s="51"/>
      <c r="D28" s="25"/>
      <c r="E28" s="25"/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8" customFormat="1" x14ac:dyDescent="0.25">
      <c r="A29" s="52" t="s">
        <v>32</v>
      </c>
      <c r="B29" s="52"/>
      <c r="C29" s="52"/>
      <c r="D29" s="52"/>
      <c r="E29" s="52"/>
      <c r="F29" s="52"/>
      <c r="G29" s="52"/>
      <c r="H29" s="53"/>
      <c r="I29" s="54"/>
      <c r="J29" s="55"/>
      <c r="K29" s="55"/>
      <c r="L29" s="56"/>
      <c r="M29" s="57"/>
      <c r="N29" s="57"/>
      <c r="O29" s="55"/>
      <c r="P29" s="55"/>
    </row>
    <row r="30" spans="1:16" s="30" customFormat="1" ht="17.25" thickBot="1" x14ac:dyDescent="0.3">
      <c r="A30" s="25"/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9"/>
      <c r="N30" s="29"/>
      <c r="O30" s="27"/>
      <c r="P30" s="27"/>
    </row>
    <row r="31" spans="1:16" s="30" customFormat="1" ht="50.25" thickBot="1" x14ac:dyDescent="0.3">
      <c r="A31" s="59" t="s">
        <v>33</v>
      </c>
      <c r="B31" s="60" t="s">
        <v>34</v>
      </c>
      <c r="C31" s="60" t="s">
        <v>35</v>
      </c>
      <c r="D31" s="61" t="s">
        <v>36</v>
      </c>
      <c r="E31" s="62" t="s">
        <v>37</v>
      </c>
      <c r="F31" s="25"/>
      <c r="G31" s="25"/>
      <c r="H31" s="25"/>
      <c r="I31" s="26"/>
      <c r="J31" s="27"/>
      <c r="K31" s="27"/>
      <c r="L31" s="28"/>
      <c r="M31" s="29"/>
      <c r="N31" s="29"/>
      <c r="O31" s="27"/>
      <c r="P31" s="27"/>
    </row>
    <row r="32" spans="1:16" s="69" customFormat="1" ht="33.6" customHeight="1" x14ac:dyDescent="0.25">
      <c r="A32" s="63" t="s">
        <v>38</v>
      </c>
      <c r="B32" s="64" t="s">
        <v>39</v>
      </c>
      <c r="C32" s="65">
        <v>8255.7800000000007</v>
      </c>
      <c r="D32" s="66">
        <v>0</v>
      </c>
      <c r="E32" s="67">
        <v>0</v>
      </c>
      <c r="F32" s="68"/>
      <c r="G32" s="68"/>
      <c r="H32" s="68"/>
      <c r="I32" s="26"/>
      <c r="J32" s="27"/>
      <c r="K32" s="27"/>
      <c r="L32" s="28"/>
      <c r="M32" s="29"/>
      <c r="N32" s="29"/>
      <c r="O32" s="27"/>
      <c r="P32" s="27"/>
    </row>
    <row r="33" spans="1:16" s="78" customFormat="1" ht="26.25" thickBot="1" x14ac:dyDescent="0.3">
      <c r="A33" s="70" t="s">
        <v>40</v>
      </c>
      <c r="B33" s="71" t="s">
        <v>41</v>
      </c>
      <c r="C33" s="72">
        <v>11633.27</v>
      </c>
      <c r="D33" s="73">
        <v>0</v>
      </c>
      <c r="E33" s="74">
        <v>0</v>
      </c>
      <c r="F33" s="75"/>
      <c r="G33" s="75"/>
      <c r="H33" s="75"/>
      <c r="I33" s="76"/>
      <c r="J33" s="28"/>
      <c r="K33" s="28"/>
      <c r="L33" s="28"/>
      <c r="M33" s="77"/>
      <c r="N33" s="77"/>
      <c r="O33" s="28"/>
      <c r="P33" s="28"/>
    </row>
    <row r="34" spans="1:16" s="69" customFormat="1" ht="17.25" thickBot="1" x14ac:dyDescent="0.3">
      <c r="A34" s="79" t="s">
        <v>42</v>
      </c>
      <c r="B34" s="80"/>
      <c r="C34" s="81">
        <f>SUM(C32:C33)</f>
        <v>19889.050000000003</v>
      </c>
      <c r="D34" s="82"/>
      <c r="E34" s="83">
        <v>0</v>
      </c>
      <c r="F34" s="68"/>
      <c r="G34" s="68"/>
      <c r="H34" s="68"/>
      <c r="I34" s="68"/>
      <c r="L34" s="78"/>
      <c r="M34" s="84"/>
      <c r="N34" s="84"/>
    </row>
    <row r="35" spans="1:16" s="69" customFormat="1" ht="12.75" x14ac:dyDescent="0.25">
      <c r="A35" s="85"/>
      <c r="B35" s="68"/>
      <c r="C35" s="68"/>
      <c r="D35" s="68"/>
      <c r="E35" s="86"/>
      <c r="F35" s="68"/>
      <c r="G35" s="68"/>
      <c r="H35" s="68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20.25" x14ac:dyDescent="0.25">
      <c r="A36" s="87" t="s">
        <v>43</v>
      </c>
      <c r="B36" s="87"/>
      <c r="C36" s="87"/>
      <c r="D36" s="87"/>
      <c r="E36" s="87"/>
      <c r="F36" s="87"/>
      <c r="G36" s="87"/>
      <c r="H36" s="25"/>
      <c r="I36" s="26"/>
      <c r="J36" s="27"/>
      <c r="K36" s="27"/>
      <c r="L36" s="28"/>
      <c r="M36" s="29"/>
      <c r="N36" s="29"/>
      <c r="O36" s="27"/>
      <c r="P36" s="27"/>
    </row>
    <row r="37" spans="1:16" s="30" customFormat="1" ht="42.75" customHeight="1" x14ac:dyDescent="0.3">
      <c r="A37" s="88" t="s">
        <v>44</v>
      </c>
      <c r="B37" s="88"/>
      <c r="C37" s="88"/>
      <c r="D37" s="88"/>
      <c r="E37" s="88"/>
      <c r="F37" s="25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25"/>
      <c r="B38" s="25"/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9"/>
      <c r="N38" s="29"/>
      <c r="O38" s="27"/>
      <c r="P38" s="27"/>
    </row>
    <row r="39" spans="1:16" s="30" customFormat="1" ht="17.25" thickBot="1" x14ac:dyDescent="0.3">
      <c r="A39" s="89" t="s">
        <v>45</v>
      </c>
      <c r="B39" s="89"/>
      <c r="C39" s="89"/>
      <c r="D39" s="89"/>
      <c r="E39" s="90">
        <f>B23+B26</f>
        <v>2576531.16</v>
      </c>
      <c r="F39" s="25"/>
      <c r="G39" s="25"/>
      <c r="H39" s="51"/>
      <c r="I39" s="26"/>
      <c r="J39" s="91"/>
      <c r="K39" s="27"/>
      <c r="L39" s="28"/>
      <c r="M39" s="29"/>
      <c r="N39" s="29"/>
      <c r="O39" s="27"/>
      <c r="P39" s="27"/>
    </row>
    <row r="40" spans="1:16" s="30" customFormat="1" ht="17.25" thickBot="1" x14ac:dyDescent="0.3">
      <c r="A40" s="50"/>
      <c r="B40" s="50"/>
      <c r="C40" s="50"/>
      <c r="D40" s="50"/>
      <c r="E40" s="50"/>
      <c r="F40" s="25"/>
      <c r="G40" s="25"/>
      <c r="H40" s="25"/>
      <c r="I40" s="26"/>
      <c r="J40" s="27"/>
      <c r="K40" s="27"/>
      <c r="L40" s="28"/>
      <c r="M40" s="29"/>
      <c r="N40" s="29"/>
      <c r="O40" s="27"/>
      <c r="P40" s="27"/>
    </row>
    <row r="41" spans="1:16" s="30" customFormat="1" ht="17.25" thickBot="1" x14ac:dyDescent="0.3">
      <c r="A41" s="92" t="s">
        <v>46</v>
      </c>
      <c r="B41" s="93"/>
      <c r="C41" s="93"/>
      <c r="D41" s="94">
        <f>(E39-D63-D61)*'[1]% для расчета 2022'!G40/100</f>
        <v>1318758.1144179078</v>
      </c>
      <c r="E41" s="95"/>
      <c r="F41" s="49"/>
      <c r="G41" s="25"/>
      <c r="H41" s="25"/>
      <c r="L41" s="96"/>
      <c r="M41" s="97"/>
      <c r="N41" s="97"/>
    </row>
    <row r="42" spans="1:16" s="30" customFormat="1" ht="72" customHeight="1" x14ac:dyDescent="0.25">
      <c r="A42" s="98" t="s">
        <v>47</v>
      </c>
      <c r="B42" s="99"/>
      <c r="C42" s="100"/>
      <c r="D42" s="101" t="s">
        <v>48</v>
      </c>
      <c r="E42" s="102"/>
      <c r="F42" s="25"/>
      <c r="G42" s="25"/>
      <c r="H42" s="25"/>
      <c r="L42" s="96"/>
      <c r="M42" s="97"/>
      <c r="N42" s="97"/>
    </row>
    <row r="43" spans="1:16" s="30" customFormat="1" ht="51" customHeight="1" x14ac:dyDescent="0.25">
      <c r="A43" s="103" t="s">
        <v>49</v>
      </c>
      <c r="B43" s="104"/>
      <c r="C43" s="105"/>
      <c r="D43" s="106" t="s">
        <v>48</v>
      </c>
      <c r="E43" s="107"/>
      <c r="F43" s="25"/>
      <c r="G43" s="25"/>
      <c r="H43" s="25"/>
      <c r="L43" s="96"/>
      <c r="M43" s="97"/>
      <c r="N43" s="97"/>
    </row>
    <row r="44" spans="1:16" s="30" customFormat="1" ht="39.75" customHeight="1" x14ac:dyDescent="0.25">
      <c r="A44" s="103" t="s">
        <v>50</v>
      </c>
      <c r="B44" s="104"/>
      <c r="C44" s="105"/>
      <c r="D44" s="106" t="s">
        <v>48</v>
      </c>
      <c r="E44" s="107"/>
      <c r="F44" s="25"/>
      <c r="G44" s="25"/>
      <c r="H44" s="25"/>
      <c r="L44" s="96"/>
      <c r="M44" s="97"/>
      <c r="N44" s="97"/>
    </row>
    <row r="45" spans="1:16" s="30" customFormat="1" ht="40.9" customHeight="1" x14ac:dyDescent="0.25">
      <c r="A45" s="103" t="s">
        <v>51</v>
      </c>
      <c r="B45" s="104"/>
      <c r="C45" s="105"/>
      <c r="D45" s="108" t="s">
        <v>52</v>
      </c>
      <c r="E45" s="109"/>
      <c r="F45" s="25"/>
      <c r="G45" s="25"/>
      <c r="H45" s="25"/>
      <c r="L45" s="96"/>
      <c r="M45" s="97"/>
      <c r="N45" s="97"/>
    </row>
    <row r="46" spans="1:16" s="30" customFormat="1" ht="25.9" customHeight="1" x14ac:dyDescent="0.25">
      <c r="A46" s="103" t="s">
        <v>53</v>
      </c>
      <c r="B46" s="104"/>
      <c r="C46" s="105"/>
      <c r="D46" s="108" t="s">
        <v>54</v>
      </c>
      <c r="E46" s="109"/>
      <c r="F46" s="25"/>
      <c r="G46" s="25"/>
      <c r="H46" s="25"/>
      <c r="L46" s="96"/>
      <c r="M46" s="97"/>
      <c r="N46" s="97"/>
    </row>
    <row r="47" spans="1:16" s="30" customFormat="1" ht="51" customHeight="1" x14ac:dyDescent="0.25">
      <c r="A47" s="103" t="s">
        <v>55</v>
      </c>
      <c r="B47" s="104"/>
      <c r="C47" s="105"/>
      <c r="D47" s="110" t="s">
        <v>56</v>
      </c>
      <c r="E47" s="111"/>
      <c r="F47" s="25"/>
      <c r="G47" s="25"/>
      <c r="H47" s="25"/>
      <c r="L47" s="96"/>
      <c r="M47" s="97"/>
      <c r="N47" s="97"/>
    </row>
    <row r="48" spans="1:16" s="30" customFormat="1" ht="47.45" customHeight="1" x14ac:dyDescent="0.25">
      <c r="A48" s="112" t="s">
        <v>57</v>
      </c>
      <c r="B48" s="113"/>
      <c r="C48" s="114"/>
      <c r="D48" s="106" t="s">
        <v>48</v>
      </c>
      <c r="E48" s="107"/>
      <c r="F48" s="25"/>
      <c r="G48" s="25"/>
      <c r="H48" s="25"/>
      <c r="L48" s="96"/>
      <c r="M48" s="97"/>
      <c r="N48" s="97"/>
    </row>
    <row r="49" spans="1:16" s="30" customFormat="1" ht="47.45" customHeight="1" x14ac:dyDescent="0.25">
      <c r="A49" s="115" t="s">
        <v>58</v>
      </c>
      <c r="B49" s="116"/>
      <c r="C49" s="117"/>
      <c r="D49" s="118" t="s">
        <v>59</v>
      </c>
      <c r="E49" s="119"/>
      <c r="F49" s="25"/>
      <c r="G49" s="25"/>
      <c r="H49" s="25"/>
      <c r="L49" s="96"/>
      <c r="M49" s="97"/>
      <c r="N49" s="97"/>
    </row>
    <row r="50" spans="1:16" s="30" customFormat="1" ht="32.450000000000003" customHeight="1" x14ac:dyDescent="0.25">
      <c r="A50" s="112" t="s">
        <v>60</v>
      </c>
      <c r="B50" s="113"/>
      <c r="C50" s="114"/>
      <c r="D50" s="106" t="s">
        <v>48</v>
      </c>
      <c r="E50" s="107"/>
      <c r="F50" s="25"/>
      <c r="G50" s="25"/>
      <c r="H50" s="25"/>
      <c r="L50" s="96"/>
      <c r="M50" s="97"/>
      <c r="N50" s="97"/>
    </row>
    <row r="51" spans="1:16" s="30" customFormat="1" ht="18.75" hidden="1" customHeight="1" x14ac:dyDescent="0.25">
      <c r="A51" s="120" t="s">
        <v>61</v>
      </c>
      <c r="B51" s="121"/>
      <c r="C51" s="122"/>
      <c r="D51" s="123"/>
      <c r="E51" s="124"/>
      <c r="F51" s="25"/>
      <c r="G51" s="25"/>
      <c r="H51" s="25"/>
      <c r="L51" s="96"/>
      <c r="M51" s="97"/>
      <c r="N51" s="97"/>
    </row>
    <row r="52" spans="1:16" s="30" customFormat="1" x14ac:dyDescent="0.25">
      <c r="A52" s="125" t="s">
        <v>62</v>
      </c>
      <c r="B52" s="126"/>
      <c r="C52" s="127"/>
      <c r="D52" s="106" t="s">
        <v>48</v>
      </c>
      <c r="E52" s="107"/>
      <c r="F52" s="25"/>
      <c r="G52" s="25"/>
      <c r="H52" s="25"/>
      <c r="L52" s="96"/>
      <c r="M52" s="97"/>
      <c r="N52" s="97"/>
    </row>
    <row r="53" spans="1:16" s="30" customFormat="1" ht="17.25" thickBot="1" x14ac:dyDescent="0.3">
      <c r="A53" s="128" t="s">
        <v>63</v>
      </c>
      <c r="B53" s="129"/>
      <c r="C53" s="130"/>
      <c r="D53" s="131" t="s">
        <v>64</v>
      </c>
      <c r="E53" s="132"/>
      <c r="F53" s="25"/>
      <c r="G53" s="25"/>
      <c r="H53" s="25"/>
      <c r="L53" s="96"/>
      <c r="M53" s="97"/>
      <c r="N53" s="97"/>
    </row>
    <row r="54" spans="1:16" s="30" customFormat="1" ht="16.5" customHeight="1" thickBot="1" x14ac:dyDescent="0.3">
      <c r="A54" s="133" t="s">
        <v>65</v>
      </c>
      <c r="B54" s="134"/>
      <c r="C54" s="135"/>
      <c r="D54" s="136">
        <f>(E39-D63-D61)*'[1]% для расчета 2022'!G41/100</f>
        <v>947446.66558209271</v>
      </c>
      <c r="E54" s="137"/>
      <c r="F54" s="25"/>
      <c r="G54" s="25"/>
      <c r="H54" s="25"/>
      <c r="L54" s="96"/>
      <c r="M54" s="97"/>
      <c r="N54" s="97"/>
    </row>
    <row r="55" spans="1:16" s="30" customFormat="1" ht="16.5" customHeight="1" x14ac:dyDescent="0.25">
      <c r="A55" s="138" t="s">
        <v>66</v>
      </c>
      <c r="B55" s="139"/>
      <c r="C55" s="140"/>
      <c r="D55" s="141" t="s">
        <v>67</v>
      </c>
      <c r="E55" s="142"/>
      <c r="F55" s="25"/>
      <c r="G55" s="25"/>
      <c r="H55" s="25"/>
      <c r="L55" s="96"/>
      <c r="M55" s="97"/>
      <c r="N55" s="97"/>
    </row>
    <row r="56" spans="1:16" s="30" customFormat="1" ht="60.75" customHeight="1" x14ac:dyDescent="0.25">
      <c r="A56" s="103"/>
      <c r="B56" s="104"/>
      <c r="C56" s="105"/>
      <c r="D56" s="143"/>
      <c r="E56" s="144"/>
      <c r="F56" s="25"/>
      <c r="G56" s="25"/>
      <c r="H56" s="25"/>
      <c r="L56" s="96"/>
      <c r="M56" s="97"/>
      <c r="N56" s="97"/>
    </row>
    <row r="57" spans="1:16" s="30" customFormat="1" ht="36.75" customHeight="1" x14ac:dyDescent="0.25">
      <c r="A57" s="103" t="s">
        <v>68</v>
      </c>
      <c r="B57" s="104"/>
      <c r="C57" s="105"/>
      <c r="D57" s="108" t="s">
        <v>69</v>
      </c>
      <c r="E57" s="109"/>
      <c r="F57" s="25"/>
      <c r="G57" s="25"/>
      <c r="H57" s="25"/>
      <c r="L57" s="96"/>
      <c r="M57" s="97"/>
      <c r="N57" s="97"/>
    </row>
    <row r="58" spans="1:16" s="30" customFormat="1" ht="13.9" customHeight="1" x14ac:dyDescent="0.25">
      <c r="A58" s="120" t="s">
        <v>70</v>
      </c>
      <c r="B58" s="121"/>
      <c r="C58" s="122"/>
      <c r="D58" s="108" t="s">
        <v>69</v>
      </c>
      <c r="E58" s="109"/>
      <c r="F58" s="25"/>
      <c r="G58" s="25"/>
      <c r="H58" s="25"/>
      <c r="L58" s="96"/>
      <c r="M58" s="97"/>
      <c r="N58" s="97"/>
    </row>
    <row r="59" spans="1:16" s="30" customFormat="1" ht="13.9" customHeight="1" x14ac:dyDescent="0.25">
      <c r="A59" s="120" t="s">
        <v>71</v>
      </c>
      <c r="B59" s="121"/>
      <c r="C59" s="122"/>
      <c r="D59" s="108" t="s">
        <v>69</v>
      </c>
      <c r="E59" s="109"/>
      <c r="F59" s="25"/>
      <c r="G59" s="25"/>
      <c r="H59" s="25"/>
      <c r="L59" s="96"/>
      <c r="M59" s="97"/>
      <c r="N59" s="97"/>
    </row>
    <row r="60" spans="1:16" s="30" customFormat="1" ht="16.5" customHeight="1" thickBot="1" x14ac:dyDescent="0.3">
      <c r="A60" s="128" t="s">
        <v>72</v>
      </c>
      <c r="B60" s="129"/>
      <c r="C60" s="130"/>
      <c r="D60" s="108" t="s">
        <v>69</v>
      </c>
      <c r="E60" s="109"/>
      <c r="F60" s="25"/>
      <c r="G60" s="25"/>
      <c r="H60" s="25"/>
      <c r="L60" s="96"/>
      <c r="M60" s="97"/>
      <c r="N60" s="97"/>
    </row>
    <row r="61" spans="1:16" s="30" customFormat="1" ht="22.5" customHeight="1" thickBot="1" x14ac:dyDescent="0.3">
      <c r="A61" s="145" t="s">
        <v>73</v>
      </c>
      <c r="B61" s="146"/>
      <c r="C61" s="147"/>
      <c r="D61" s="136">
        <v>129060.92</v>
      </c>
      <c r="E61" s="137"/>
      <c r="F61" s="25"/>
      <c r="G61" s="25"/>
      <c r="H61" s="25"/>
      <c r="L61" s="96"/>
      <c r="M61" s="97"/>
      <c r="N61" s="97"/>
    </row>
    <row r="62" spans="1:16" s="30" customFormat="1" ht="53.25" customHeight="1" thickBot="1" x14ac:dyDescent="0.3">
      <c r="A62" s="148" t="s">
        <v>74</v>
      </c>
      <c r="B62" s="149"/>
      <c r="C62" s="150"/>
      <c r="D62" s="101" t="s">
        <v>75</v>
      </c>
      <c r="E62" s="102"/>
      <c r="F62" s="25"/>
      <c r="G62" s="25"/>
      <c r="H62" s="25"/>
      <c r="L62" s="96"/>
      <c r="M62" s="97"/>
      <c r="N62" s="97"/>
    </row>
    <row r="63" spans="1:16" ht="17.25" thickBot="1" x14ac:dyDescent="0.35">
      <c r="A63" s="151" t="s">
        <v>76</v>
      </c>
      <c r="B63" s="152"/>
      <c r="C63" s="153"/>
      <c r="D63" s="154">
        <f>D64+D65</f>
        <v>181265.45999999996</v>
      </c>
      <c r="E63" s="155"/>
      <c r="I63" s="2"/>
      <c r="J63" s="2"/>
      <c r="K63" s="2"/>
      <c r="L63" s="156"/>
      <c r="M63" s="157"/>
      <c r="N63" s="157"/>
      <c r="O63" s="2"/>
      <c r="P63" s="2"/>
    </row>
    <row r="64" spans="1:16" s="30" customFormat="1" ht="39.75" customHeight="1" x14ac:dyDescent="0.25">
      <c r="A64" s="138" t="s">
        <v>77</v>
      </c>
      <c r="B64" s="139"/>
      <c r="C64" s="140"/>
      <c r="D64" s="158">
        <f>(C23+C24+C25+C26)*1.8%</f>
        <v>44081.151840000006</v>
      </c>
      <c r="E64" s="159" t="s">
        <v>78</v>
      </c>
      <c r="F64" s="160"/>
      <c r="G64" s="25"/>
      <c r="H64" s="25"/>
      <c r="L64" s="96"/>
      <c r="M64" s="97"/>
      <c r="N64" s="97"/>
    </row>
    <row r="65" spans="1:16" s="30" customFormat="1" ht="83.25" customHeight="1" thickBot="1" x14ac:dyDescent="0.3">
      <c r="A65" s="161" t="s">
        <v>79</v>
      </c>
      <c r="B65" s="162"/>
      <c r="C65" s="163"/>
      <c r="D65" s="164">
        <f>'[1]раскладка расхода'!G171-D64</f>
        <v>137184.30815999996</v>
      </c>
      <c r="E65" s="165" t="s">
        <v>80</v>
      </c>
      <c r="F65" s="25"/>
      <c r="G65" s="25"/>
      <c r="H65" s="25"/>
      <c r="L65" s="96"/>
      <c r="M65" s="97"/>
      <c r="N65" s="97"/>
    </row>
    <row r="66" spans="1:16" s="30" customFormat="1" x14ac:dyDescent="0.25">
      <c r="A66" s="50"/>
      <c r="B66" s="50"/>
      <c r="C66" s="25"/>
      <c r="D66" s="25"/>
      <c r="E66" s="25"/>
      <c r="F66" s="25"/>
      <c r="G66" s="25"/>
      <c r="H66" s="25"/>
      <c r="I66" s="27"/>
      <c r="J66" s="27"/>
      <c r="K66" s="27"/>
      <c r="L66" s="28"/>
      <c r="M66" s="29"/>
      <c r="N66" s="29"/>
      <c r="O66" s="27"/>
      <c r="P66" s="27"/>
    </row>
    <row r="67" spans="1:16" s="30" customFormat="1" x14ac:dyDescent="0.25">
      <c r="A67" s="166" t="s">
        <v>81</v>
      </c>
      <c r="B67" s="166"/>
      <c r="C67" s="166"/>
      <c r="D67" s="166"/>
      <c r="E67" s="25"/>
      <c r="F67" s="166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17.25" thickBot="1" x14ac:dyDescent="0.3">
      <c r="A68" s="25"/>
      <c r="B68" s="25"/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33.75" thickBot="1" x14ac:dyDescent="0.3">
      <c r="A69" s="167" t="s">
        <v>82</v>
      </c>
      <c r="B69" s="168"/>
      <c r="C69" s="169" t="s">
        <v>83</v>
      </c>
      <c r="D69" s="169" t="s">
        <v>84</v>
      </c>
      <c r="E69" s="170" t="s">
        <v>85</v>
      </c>
      <c r="F69" s="25"/>
      <c r="G69" s="25"/>
      <c r="H69" s="26"/>
      <c r="I69" s="27"/>
      <c r="J69" s="27"/>
      <c r="K69" s="28"/>
      <c r="L69" s="29"/>
      <c r="M69" s="29"/>
      <c r="N69" s="27"/>
      <c r="O69" s="27"/>
    </row>
    <row r="70" spans="1:16" s="30" customFormat="1" ht="39" customHeight="1" x14ac:dyDescent="0.25">
      <c r="A70" s="171" t="s">
        <v>86</v>
      </c>
      <c r="B70" s="172"/>
      <c r="C70" s="173" t="s">
        <v>87</v>
      </c>
      <c r="D70" s="174">
        <v>33454.99</v>
      </c>
      <c r="E70" s="173" t="s">
        <v>88</v>
      </c>
      <c r="F70" s="25"/>
      <c r="G70" s="25"/>
      <c r="H70" s="26"/>
      <c r="I70" s="27"/>
      <c r="J70" s="27"/>
      <c r="K70" s="28"/>
      <c r="L70" s="29"/>
      <c r="M70" s="29"/>
      <c r="N70" s="27"/>
      <c r="O70" s="27"/>
    </row>
    <row r="71" spans="1:16" s="30" customFormat="1" ht="39" customHeight="1" x14ac:dyDescent="0.25">
      <c r="A71" s="171" t="s">
        <v>89</v>
      </c>
      <c r="B71" s="172"/>
      <c r="C71" s="173" t="s">
        <v>90</v>
      </c>
      <c r="D71" s="174">
        <v>21423.06</v>
      </c>
      <c r="E71" s="173" t="s">
        <v>88</v>
      </c>
      <c r="F71" s="25"/>
      <c r="G71" s="25"/>
      <c r="H71" s="26"/>
      <c r="I71" s="27"/>
      <c r="J71" s="27"/>
      <c r="K71" s="28"/>
      <c r="L71" s="29"/>
      <c r="M71" s="29"/>
      <c r="N71" s="27"/>
      <c r="O71" s="27"/>
    </row>
    <row r="72" spans="1:16" s="30" customFormat="1" ht="39" customHeight="1" x14ac:dyDescent="0.25">
      <c r="A72" s="171" t="s">
        <v>91</v>
      </c>
      <c r="B72" s="172"/>
      <c r="C72" s="173" t="s">
        <v>90</v>
      </c>
      <c r="D72" s="174">
        <v>2756.74</v>
      </c>
      <c r="E72" s="173" t="s">
        <v>88</v>
      </c>
      <c r="F72" s="25"/>
      <c r="G72" s="25"/>
      <c r="H72" s="26"/>
      <c r="I72" s="27"/>
      <c r="J72" s="27"/>
      <c r="K72" s="28"/>
      <c r="L72" s="29"/>
      <c r="M72" s="29"/>
      <c r="N72" s="27"/>
      <c r="O72" s="27"/>
    </row>
    <row r="73" spans="1:16" s="30" customFormat="1" ht="39" customHeight="1" thickBot="1" x14ac:dyDescent="0.3">
      <c r="A73" s="171" t="s">
        <v>92</v>
      </c>
      <c r="B73" s="172"/>
      <c r="C73" s="173" t="s">
        <v>93</v>
      </c>
      <c r="D73" s="174">
        <v>7492.52</v>
      </c>
      <c r="E73" s="173" t="s">
        <v>94</v>
      </c>
      <c r="F73" s="25"/>
      <c r="G73" s="25"/>
      <c r="H73" s="26"/>
      <c r="I73" s="27"/>
      <c r="J73" s="27"/>
      <c r="K73" s="28"/>
      <c r="L73" s="29"/>
      <c r="M73" s="29"/>
      <c r="N73" s="27"/>
      <c r="O73" s="27"/>
    </row>
    <row r="74" spans="1:16" s="58" customFormat="1" ht="17.25" thickBot="1" x14ac:dyDescent="0.3">
      <c r="A74" s="175" t="s">
        <v>42</v>
      </c>
      <c r="B74" s="176"/>
      <c r="C74" s="177"/>
      <c r="D74" s="178">
        <f>SUM(D70:D73)</f>
        <v>65127.31</v>
      </c>
      <c r="E74" s="179"/>
      <c r="F74" s="53"/>
      <c r="G74" s="53"/>
      <c r="H74" s="54"/>
      <c r="I74" s="55"/>
      <c r="J74" s="55"/>
      <c r="K74" s="56"/>
      <c r="L74" s="57"/>
      <c r="M74" s="57"/>
      <c r="N74" s="55"/>
      <c r="O74" s="55"/>
    </row>
    <row r="75" spans="1:16" s="30" customFormat="1" x14ac:dyDescent="0.25">
      <c r="A75" s="25"/>
      <c r="B75" s="25"/>
      <c r="C75" s="25"/>
      <c r="D75" s="25"/>
      <c r="E75" s="25"/>
      <c r="F75" s="25"/>
      <c r="G75" s="25"/>
      <c r="H75" s="25"/>
      <c r="I75" s="26"/>
      <c r="J75" s="27"/>
      <c r="K75" s="27"/>
      <c r="L75" s="28"/>
      <c r="M75" s="29"/>
      <c r="N75" s="29"/>
      <c r="O75" s="27"/>
      <c r="P75" s="27"/>
    </row>
    <row r="76" spans="1:16" s="30" customFormat="1" hidden="1" x14ac:dyDescent="0.25">
      <c r="A76" s="180" t="s">
        <v>95</v>
      </c>
      <c r="B76" s="180"/>
      <c r="C76" s="180"/>
      <c r="D76" s="180"/>
      <c r="E76" s="180"/>
      <c r="F76" s="180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idden="1" x14ac:dyDescent="0.25">
      <c r="A77" s="25"/>
      <c r="B77" s="25"/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t="33.75" hidden="1" thickBot="1" x14ac:dyDescent="0.3">
      <c r="A78" s="181" t="s">
        <v>82</v>
      </c>
      <c r="B78" s="182"/>
      <c r="C78" s="183" t="s">
        <v>83</v>
      </c>
      <c r="D78" s="184" t="s">
        <v>84</v>
      </c>
      <c r="E78" s="181" t="s">
        <v>85</v>
      </c>
      <c r="F78" s="18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idden="1" x14ac:dyDescent="0.25">
      <c r="A79" s="186" t="s">
        <v>96</v>
      </c>
      <c r="B79" s="186"/>
      <c r="C79" s="187"/>
      <c r="D79" s="40">
        <v>0</v>
      </c>
      <c r="E79" s="186"/>
      <c r="F79" s="186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58" customFormat="1" ht="17.25" hidden="1" thickBot="1" x14ac:dyDescent="0.3">
      <c r="A80" s="188" t="s">
        <v>42</v>
      </c>
      <c r="B80" s="189"/>
      <c r="C80" s="190"/>
      <c r="D80" s="191">
        <f>SUM(D79)</f>
        <v>0</v>
      </c>
      <c r="E80" s="192"/>
      <c r="F80" s="193"/>
      <c r="G80" s="53"/>
      <c r="H80" s="53"/>
      <c r="I80" s="54"/>
      <c r="J80" s="55"/>
      <c r="K80" s="55"/>
      <c r="L80" s="56"/>
      <c r="M80" s="57"/>
      <c r="N80" s="57"/>
      <c r="O80" s="55"/>
      <c r="P80" s="55"/>
    </row>
    <row r="81" spans="1:16" s="30" customFormat="1" hidden="1" x14ac:dyDescent="0.25">
      <c r="A81" s="25"/>
      <c r="B81" s="194"/>
      <c r="C81" s="194"/>
      <c r="D81" s="195"/>
      <c r="E81" s="25"/>
      <c r="F81" s="25"/>
      <c r="G81" s="25"/>
      <c r="H81" s="25"/>
      <c r="I81" s="26"/>
      <c r="J81" s="27"/>
      <c r="K81" s="27"/>
      <c r="L81" s="28"/>
      <c r="M81" s="29"/>
      <c r="N81" s="29"/>
      <c r="O81" s="27"/>
      <c r="P81" s="27"/>
    </row>
    <row r="82" spans="1:16" s="30" customFormat="1" x14ac:dyDescent="0.25">
      <c r="A82" s="180" t="s">
        <v>97</v>
      </c>
      <c r="B82" s="180"/>
      <c r="C82" s="180"/>
      <c r="D82" s="180"/>
      <c r="E82" s="180"/>
      <c r="F82" s="180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25"/>
      <c r="B83" s="25"/>
      <c r="C83" s="25"/>
      <c r="D83" s="25"/>
      <c r="E83" s="25" t="s">
        <v>84</v>
      </c>
      <c r="F83" s="25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52" t="s">
        <v>98</v>
      </c>
      <c r="B84" s="52"/>
      <c r="C84" s="25"/>
      <c r="D84" s="25"/>
      <c r="E84" s="25"/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52" t="s">
        <v>99</v>
      </c>
      <c r="B85" s="52"/>
      <c r="C85" s="25"/>
      <c r="D85" s="25"/>
      <c r="E85" s="51">
        <f>D65</f>
        <v>137184.30815999996</v>
      </c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196" t="s">
        <v>100</v>
      </c>
      <c r="B86" s="196"/>
      <c r="C86" s="25"/>
      <c r="D86" s="25"/>
      <c r="E86" s="51">
        <f>C34*0.1</f>
        <v>1988.9050000000004</v>
      </c>
      <c r="F86" s="25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25"/>
      <c r="B87" s="25"/>
      <c r="C87" s="25"/>
      <c r="D87" s="25"/>
      <c r="E87" s="25"/>
      <c r="F87" s="25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52" t="s">
        <v>101</v>
      </c>
      <c r="B90" s="52"/>
      <c r="C90" s="52"/>
      <c r="E90" s="25"/>
      <c r="F90" s="25" t="s">
        <v>102</v>
      </c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 t="s">
        <v>103</v>
      </c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/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 t="s">
        <v>104</v>
      </c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/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A162" s="25"/>
      <c r="B162" s="25"/>
      <c r="C162" s="25"/>
      <c r="D162" s="25"/>
      <c r="E162" s="25"/>
      <c r="F162" s="25"/>
      <c r="G162" s="25"/>
      <c r="H162" s="25"/>
      <c r="I162" s="26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A163" s="25"/>
      <c r="B163" s="25"/>
      <c r="C163" s="25"/>
      <c r="D163" s="25"/>
      <c r="E163" s="25"/>
      <c r="F163" s="25"/>
      <c r="G163" s="25"/>
      <c r="H163" s="25"/>
      <c r="I163" s="26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A164" s="25"/>
      <c r="B164" s="25"/>
      <c r="C164" s="25"/>
      <c r="D164" s="25"/>
      <c r="E164" s="25"/>
      <c r="F164" s="25"/>
      <c r="G164" s="25"/>
      <c r="H164" s="25"/>
      <c r="I164" s="26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A165" s="25"/>
      <c r="B165" s="25"/>
      <c r="C165" s="25"/>
      <c r="D165" s="25"/>
      <c r="E165" s="25"/>
      <c r="F165" s="25"/>
      <c r="G165" s="25"/>
      <c r="H165" s="25"/>
      <c r="I165" s="26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A166" s="25"/>
      <c r="B166" s="25"/>
      <c r="C166" s="25"/>
      <c r="D166" s="25"/>
      <c r="E166" s="25"/>
      <c r="F166" s="25"/>
      <c r="G166" s="25"/>
      <c r="H166" s="25"/>
      <c r="I166" s="26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  <row r="435" spans="9:16" s="30" customFormat="1" x14ac:dyDescent="0.25">
      <c r="I435" s="27"/>
      <c r="J435" s="27"/>
      <c r="K435" s="27"/>
      <c r="L435" s="28"/>
      <c r="M435" s="29"/>
      <c r="N435" s="29"/>
      <c r="O435" s="27"/>
      <c r="P435" s="27"/>
    </row>
    <row r="436" spans="9:16" s="30" customFormat="1" x14ac:dyDescent="0.25">
      <c r="I436" s="27"/>
      <c r="J436" s="27"/>
      <c r="K436" s="27"/>
      <c r="L436" s="28"/>
      <c r="M436" s="29"/>
      <c r="N436" s="29"/>
      <c r="O436" s="27"/>
      <c r="P436" s="27"/>
    </row>
    <row r="437" spans="9:16" s="30" customFormat="1" x14ac:dyDescent="0.25">
      <c r="I437" s="27"/>
      <c r="J437" s="27"/>
      <c r="K437" s="27"/>
      <c r="L437" s="28"/>
      <c r="M437" s="29"/>
      <c r="N437" s="29"/>
      <c r="O437" s="27"/>
      <c r="P437" s="27"/>
    </row>
    <row r="438" spans="9:16" s="30" customFormat="1" x14ac:dyDescent="0.25">
      <c r="I438" s="27"/>
      <c r="J438" s="27"/>
      <c r="K438" s="27"/>
      <c r="L438" s="28"/>
      <c r="M438" s="29"/>
      <c r="N438" s="29"/>
      <c r="O438" s="27"/>
      <c r="P438" s="27"/>
    </row>
    <row r="439" spans="9:16" s="30" customFormat="1" x14ac:dyDescent="0.25">
      <c r="I439" s="27"/>
      <c r="J439" s="27"/>
      <c r="K439" s="27"/>
      <c r="L439" s="28"/>
      <c r="M439" s="29"/>
      <c r="N439" s="29"/>
      <c r="O439" s="27"/>
      <c r="P439" s="27"/>
    </row>
  </sheetData>
  <mergeCells count="74">
    <mergeCell ref="B81:C81"/>
    <mergeCell ref="A82:F82"/>
    <mergeCell ref="A84:B84"/>
    <mergeCell ref="A85:B85"/>
    <mergeCell ref="A90:C90"/>
    <mergeCell ref="A76:F76"/>
    <mergeCell ref="A78:B78"/>
    <mergeCell ref="E78:F78"/>
    <mergeCell ref="A79:B79"/>
    <mergeCell ref="E79:F79"/>
    <mergeCell ref="A80:B80"/>
    <mergeCell ref="E80:F80"/>
    <mergeCell ref="A69:B69"/>
    <mergeCell ref="A70:B70"/>
    <mergeCell ref="A71:B71"/>
    <mergeCell ref="A72:B72"/>
    <mergeCell ref="A73:B73"/>
    <mergeCell ref="A74:B74"/>
    <mergeCell ref="A62:C62"/>
    <mergeCell ref="D62:E62"/>
    <mergeCell ref="A63:C63"/>
    <mergeCell ref="D63:E63"/>
    <mergeCell ref="A64:C64"/>
    <mergeCell ref="A65:C65"/>
    <mergeCell ref="A59:C59"/>
    <mergeCell ref="D59:E59"/>
    <mergeCell ref="A60:C60"/>
    <mergeCell ref="D60:E60"/>
    <mergeCell ref="A61:C61"/>
    <mergeCell ref="D61:E61"/>
    <mergeCell ref="A55:C56"/>
    <mergeCell ref="D55:E56"/>
    <mergeCell ref="A57:C57"/>
    <mergeCell ref="D57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29:G29"/>
    <mergeCell ref="A36:G36"/>
    <mergeCell ref="A37:E37"/>
    <mergeCell ref="A41:C41"/>
    <mergeCell ref="D41:E41"/>
    <mergeCell ref="A42:C42"/>
    <mergeCell ref="D42:E42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48" max="6" man="1"/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4</vt:lpstr>
      <vt:lpstr>'Усил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2024-03-22T11:27:29Z</dcterms:created>
  <dcterms:modified xsi:type="dcterms:W3CDTF">2024-03-22T11:27:55Z</dcterms:modified>
</cp:coreProperties>
</file>